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014\Información Varios\Inventario 19 cordilleras nevadas (may 2014)\"/>
    </mc:Choice>
  </mc:AlternateContent>
  <bookViews>
    <workbookView xWindow="0" yWindow="0" windowWidth="28800" windowHeight="12030" activeTab="1"/>
  </bookViews>
  <sheets>
    <sheet name="Inv. Glaciares y Lagunas" sheetId="1" r:id="rId1"/>
    <sheet name="Perdida área glaciar 1970-2014" sheetId="2" r:id="rId2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" l="1"/>
  <c r="G7" i="2"/>
  <c r="H7" i="2"/>
  <c r="L7" i="2"/>
  <c r="M7" i="2"/>
  <c r="I7" i="2"/>
  <c r="K7" i="2"/>
  <c r="K8" i="2"/>
  <c r="G8" i="2"/>
  <c r="K9" i="2"/>
  <c r="G9" i="2"/>
  <c r="K10" i="2"/>
  <c r="G10" i="2"/>
  <c r="K14" i="2"/>
  <c r="G14" i="2"/>
  <c r="K13" i="2"/>
  <c r="G13" i="2"/>
  <c r="G6" i="2"/>
  <c r="K11" i="2"/>
  <c r="G11" i="2"/>
  <c r="K12" i="2"/>
  <c r="G12" i="2"/>
  <c r="K15" i="2"/>
  <c r="G15" i="2"/>
  <c r="K16" i="2"/>
  <c r="G16" i="2"/>
  <c r="K17" i="2"/>
  <c r="G17" i="2"/>
  <c r="K18" i="2"/>
  <c r="G18" i="2"/>
  <c r="K19" i="2"/>
  <c r="G19" i="2"/>
  <c r="K20" i="2"/>
  <c r="G20" i="2"/>
  <c r="K21" i="2"/>
  <c r="G21" i="2"/>
  <c r="K22" i="2"/>
  <c r="G22" i="2"/>
  <c r="K23" i="2"/>
  <c r="G23" i="2"/>
  <c r="K24" i="2"/>
  <c r="G24" i="2"/>
  <c r="K25" i="2"/>
  <c r="G25" i="2"/>
  <c r="I11" i="2"/>
  <c r="I12" i="2"/>
  <c r="I8" i="2"/>
  <c r="I9" i="2"/>
  <c r="H10" i="2"/>
  <c r="I10" i="2"/>
  <c r="H11" i="2"/>
  <c r="H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8" i="2"/>
  <c r="H9" i="2"/>
  <c r="H25" i="2"/>
  <c r="E25" i="2"/>
  <c r="I25" i="2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O23" i="1"/>
</calcChain>
</file>

<file path=xl/sharedStrings.xml><?xml version="1.0" encoding="utf-8"?>
<sst xmlns="http://schemas.openxmlformats.org/spreadsheetml/2006/main" count="86" uniqueCount="44">
  <si>
    <t>RESULTADO DE INVENTARIO DE GLACIARES</t>
  </si>
  <si>
    <t>No.</t>
  </si>
  <si>
    <t>Cordillera</t>
  </si>
  <si>
    <t>Cantidad</t>
  </si>
  <si>
    <t>Superficie (km2)</t>
  </si>
  <si>
    <t>Nº</t>
  </si>
  <si>
    <t>Cordilleras</t>
  </si>
  <si>
    <t>Blanca</t>
  </si>
  <si>
    <t>Total</t>
  </si>
  <si>
    <t>Huallanca</t>
  </si>
  <si>
    <t>Huayhuash</t>
  </si>
  <si>
    <t>Raura</t>
  </si>
  <si>
    <t>Huagoruncho</t>
  </si>
  <si>
    <t>La Viuda</t>
  </si>
  <si>
    <t>Central</t>
  </si>
  <si>
    <t>Huaytapallana</t>
  </si>
  <si>
    <t>Chonta</t>
  </si>
  <si>
    <t>Urubamba</t>
  </si>
  <si>
    <t>Vilcabamba</t>
  </si>
  <si>
    <t>Apolobamba</t>
  </si>
  <si>
    <t>Vilcanota</t>
  </si>
  <si>
    <t>Carabaya</t>
  </si>
  <si>
    <t>La Raya</t>
  </si>
  <si>
    <t>Volcánica</t>
  </si>
  <si>
    <t>Huanzo</t>
  </si>
  <si>
    <t>Chila</t>
  </si>
  <si>
    <t>Volcanica</t>
  </si>
  <si>
    <t>Ampato</t>
  </si>
  <si>
    <t>Superficie(km2)</t>
  </si>
  <si>
    <t>LAGUNAS INVENTARIADAS</t>
  </si>
  <si>
    <t>HIDRANDINA S.A (1970)</t>
  </si>
  <si>
    <t>Km2</t>
  </si>
  <si>
    <t>(%)</t>
  </si>
  <si>
    <t>Pérdida de superficie glaciar</t>
  </si>
  <si>
    <t>(km2)</t>
  </si>
  <si>
    <t>Inv. al 2014 UGRH</t>
  </si>
  <si>
    <t>Cordilleras Nevadas</t>
  </si>
  <si>
    <t>Superficie Glaciar</t>
  </si>
  <si>
    <t>Reducción de superficie glaciar entre 1970 al 2014</t>
  </si>
  <si>
    <t>Nota: Para cuantificar la pérdida de superficie glaciar se ha considerado  el área inventariada del año 1970.</t>
  </si>
  <si>
    <t>Representa</t>
  </si>
  <si>
    <t>GRÁFICO 4.1</t>
  </si>
  <si>
    <t>Retroceso de la cobertura de la superficie glaciar (km2) de las cordilleras nevadas en el Perú, entre 1970-2014. Promedio naciona de retroceso glaciar: 42.64%.</t>
  </si>
  <si>
    <t>Fuente: ANA (Inventario Nacional de Glaciares y Lagunas Altoandinas-2014)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</si>
</sst>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/>
    <xf numFmtId="2" fontId="0" fillId="0" borderId="1" xfId="0" applyNumberFormat="1" applyBorder="1"/>
    <xf numFmtId="2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2" fontId="1" fillId="0" borderId="0" xfId="0" applyNumberFormat="1" applyFont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Inventario</a:t>
            </a:r>
            <a:r>
              <a:rPr lang="es-ES" sz="1200" baseline="0"/>
              <a:t> de Glaciares a Nivel Nacional</a:t>
            </a:r>
            <a:endParaRPr lang="es-E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Superficie</c:v>
          </c:tx>
          <c:spPr>
            <a:solidFill>
              <a:srgbClr val="FF0000"/>
            </a:solidFill>
          </c:spPr>
          <c:invertIfNegative val="0"/>
          <c:cat>
            <c:strRef>
              <c:f>'Inv. Glaciares y Lagunas'!$B$4:$B$22</c:f>
              <c:strCache>
                <c:ptCount val="19"/>
                <c:pt idx="0">
                  <c:v>Blanca</c:v>
                </c:pt>
                <c:pt idx="1">
                  <c:v>Huallanca</c:v>
                </c:pt>
                <c:pt idx="2">
                  <c:v>Huayhuash</c:v>
                </c:pt>
                <c:pt idx="3">
                  <c:v>Raura</c:v>
                </c:pt>
                <c:pt idx="4">
                  <c:v>Huagoruncho</c:v>
                </c:pt>
                <c:pt idx="5">
                  <c:v>La Viuda</c:v>
                </c:pt>
                <c:pt idx="6">
                  <c:v>Central</c:v>
                </c:pt>
                <c:pt idx="7">
                  <c:v>Huaytapallana</c:v>
                </c:pt>
                <c:pt idx="8">
                  <c:v>Chonta</c:v>
                </c:pt>
                <c:pt idx="9">
                  <c:v>Urubamba</c:v>
                </c:pt>
                <c:pt idx="10">
                  <c:v>Vilcabamba</c:v>
                </c:pt>
                <c:pt idx="11">
                  <c:v>Apolobamba</c:v>
                </c:pt>
                <c:pt idx="12">
                  <c:v>Carabaya</c:v>
                </c:pt>
                <c:pt idx="13">
                  <c:v>Vilcanota</c:v>
                </c:pt>
                <c:pt idx="14">
                  <c:v>La Raya</c:v>
                </c:pt>
                <c:pt idx="15">
                  <c:v>Volcánica</c:v>
                </c:pt>
                <c:pt idx="16">
                  <c:v>Huanzo</c:v>
                </c:pt>
                <c:pt idx="17">
                  <c:v>Chila</c:v>
                </c:pt>
                <c:pt idx="18">
                  <c:v>Ampato</c:v>
                </c:pt>
              </c:strCache>
            </c:strRef>
          </c:cat>
          <c:val>
            <c:numRef>
              <c:f>'Inv. Glaciares y Lagunas'!$D$4:$D$22</c:f>
              <c:numCache>
                <c:formatCode>General</c:formatCode>
                <c:ptCount val="19"/>
                <c:pt idx="0">
                  <c:v>527.62</c:v>
                </c:pt>
                <c:pt idx="1">
                  <c:v>7.01</c:v>
                </c:pt>
                <c:pt idx="2">
                  <c:v>55.27</c:v>
                </c:pt>
                <c:pt idx="3">
                  <c:v>28.339999999999996</c:v>
                </c:pt>
                <c:pt idx="4">
                  <c:v>9.7099999999999991</c:v>
                </c:pt>
                <c:pt idx="5">
                  <c:v>6.03</c:v>
                </c:pt>
                <c:pt idx="6">
                  <c:v>51.910000000000004</c:v>
                </c:pt>
                <c:pt idx="7">
                  <c:v>26.400000000000002</c:v>
                </c:pt>
                <c:pt idx="8">
                  <c:v>1.4000000000000001</c:v>
                </c:pt>
                <c:pt idx="9">
                  <c:v>26.39</c:v>
                </c:pt>
                <c:pt idx="10">
                  <c:v>129.15</c:v>
                </c:pt>
                <c:pt idx="11">
                  <c:v>45.25</c:v>
                </c:pt>
                <c:pt idx="12">
                  <c:v>34.53</c:v>
                </c:pt>
                <c:pt idx="13">
                  <c:v>279.39999999999998</c:v>
                </c:pt>
                <c:pt idx="14">
                  <c:v>3.06</c:v>
                </c:pt>
                <c:pt idx="15">
                  <c:v>0.72</c:v>
                </c:pt>
                <c:pt idx="16">
                  <c:v>4.51</c:v>
                </c:pt>
                <c:pt idx="17">
                  <c:v>0.93</c:v>
                </c:pt>
                <c:pt idx="18">
                  <c:v>60.96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906504"/>
        <c:axId val="98907288"/>
      </c:barChart>
      <c:catAx>
        <c:axId val="98906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Cordilleras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none"/>
        <c:tickLblPos val="nextTo"/>
        <c:crossAx val="98907288"/>
        <c:crosses val="autoZero"/>
        <c:auto val="1"/>
        <c:lblAlgn val="ctr"/>
        <c:lblOffset val="100"/>
        <c:noMultiLvlLbl val="0"/>
      </c:catAx>
      <c:valAx>
        <c:axId val="989072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 baseline="0"/>
                  <a:t>Superficie glaciar km2</a:t>
                </a:r>
                <a:endParaRPr lang="es-E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8906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Inventario</a:t>
            </a:r>
            <a:r>
              <a:rPr lang="es-ES" sz="1400" baseline="0"/>
              <a:t> de Lagunas en el ámbito de las cordilleras nevadas  de Perú</a:t>
            </a:r>
            <a:endParaRPr lang="es-ES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002060"/>
            </a:solidFill>
          </c:spPr>
          <c:invertIfNegative val="0"/>
          <c:cat>
            <c:strRef>
              <c:f>'Inv. Glaciares y Lagunas'!$M$4:$M$22</c:f>
              <c:strCache>
                <c:ptCount val="19"/>
                <c:pt idx="0">
                  <c:v>Blanca</c:v>
                </c:pt>
                <c:pt idx="1">
                  <c:v>Huallanca</c:v>
                </c:pt>
                <c:pt idx="2">
                  <c:v>Huayhuash</c:v>
                </c:pt>
                <c:pt idx="3">
                  <c:v>Raura</c:v>
                </c:pt>
                <c:pt idx="4">
                  <c:v>La Viuda</c:v>
                </c:pt>
                <c:pt idx="5">
                  <c:v>Huagoruncho</c:v>
                </c:pt>
                <c:pt idx="6">
                  <c:v>Central</c:v>
                </c:pt>
                <c:pt idx="7">
                  <c:v>Huaytapallana</c:v>
                </c:pt>
                <c:pt idx="8">
                  <c:v>Chonta</c:v>
                </c:pt>
                <c:pt idx="9">
                  <c:v>Vilcanota</c:v>
                </c:pt>
                <c:pt idx="10">
                  <c:v>Carabaya</c:v>
                </c:pt>
                <c:pt idx="11">
                  <c:v>Apolobamba</c:v>
                </c:pt>
                <c:pt idx="12">
                  <c:v>La Raya</c:v>
                </c:pt>
                <c:pt idx="13">
                  <c:v>Urubamba</c:v>
                </c:pt>
                <c:pt idx="14">
                  <c:v>Vilcabamba</c:v>
                </c:pt>
                <c:pt idx="15">
                  <c:v>Volcanica</c:v>
                </c:pt>
                <c:pt idx="16">
                  <c:v>Huanzo</c:v>
                </c:pt>
                <c:pt idx="17">
                  <c:v>Ampato</c:v>
                </c:pt>
                <c:pt idx="18">
                  <c:v>Chila</c:v>
                </c:pt>
              </c:strCache>
            </c:strRef>
          </c:cat>
          <c:val>
            <c:numRef>
              <c:f>'Inv. Glaciares y Lagunas'!$N$4:$N$22</c:f>
              <c:numCache>
                <c:formatCode>General</c:formatCode>
                <c:ptCount val="19"/>
                <c:pt idx="0">
                  <c:v>830</c:v>
                </c:pt>
                <c:pt idx="1">
                  <c:v>81</c:v>
                </c:pt>
                <c:pt idx="2">
                  <c:v>106</c:v>
                </c:pt>
                <c:pt idx="3">
                  <c:v>200</c:v>
                </c:pt>
                <c:pt idx="4">
                  <c:v>816</c:v>
                </c:pt>
                <c:pt idx="5">
                  <c:v>559</c:v>
                </c:pt>
                <c:pt idx="6">
                  <c:v>1006</c:v>
                </c:pt>
                <c:pt idx="7">
                  <c:v>704</c:v>
                </c:pt>
                <c:pt idx="8">
                  <c:v>804</c:v>
                </c:pt>
                <c:pt idx="9">
                  <c:v>467</c:v>
                </c:pt>
                <c:pt idx="10">
                  <c:v>1314</c:v>
                </c:pt>
                <c:pt idx="11">
                  <c:v>110</c:v>
                </c:pt>
                <c:pt idx="12">
                  <c:v>136</c:v>
                </c:pt>
                <c:pt idx="13">
                  <c:v>272</c:v>
                </c:pt>
                <c:pt idx="14">
                  <c:v>162</c:v>
                </c:pt>
                <c:pt idx="15">
                  <c:v>15</c:v>
                </c:pt>
                <c:pt idx="16">
                  <c:v>608</c:v>
                </c:pt>
                <c:pt idx="17">
                  <c:v>108</c:v>
                </c:pt>
                <c:pt idx="18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669568"/>
        <c:axId val="263671528"/>
      </c:barChart>
      <c:catAx>
        <c:axId val="263669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Cordillera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none"/>
        <c:tickLblPos val="nextTo"/>
        <c:crossAx val="263671528"/>
        <c:crosses val="autoZero"/>
        <c:auto val="1"/>
        <c:lblAlgn val="ctr"/>
        <c:lblOffset val="100"/>
        <c:noMultiLvlLbl val="0"/>
      </c:catAx>
      <c:valAx>
        <c:axId val="2636715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Cantidad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3669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/>
            </a:pPr>
            <a:r>
              <a:rPr lang="es-ES" sz="1500"/>
              <a:t>Porcentaje</a:t>
            </a:r>
            <a:r>
              <a:rPr lang="es-ES" sz="1500" baseline="0"/>
              <a:t> de Cantidad de Lagunas Glaciares a Nivel Nacional</a:t>
            </a:r>
            <a:endParaRPr lang="es-ES" sz="1500"/>
          </a:p>
        </c:rich>
      </c:tx>
      <c:layout>
        <c:manualLayout>
          <c:xMode val="edge"/>
          <c:yMode val="edge"/>
          <c:x val="0.16583060838325442"/>
          <c:y val="1.9875773805347313E-2"/>
        </c:manualLayout>
      </c:layout>
      <c:overlay val="0"/>
    </c:title>
    <c:autoTitleDeleted val="0"/>
    <c:view3D>
      <c:rotX val="15"/>
      <c:rotY val="3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4"/>
          <c:dLbls>
            <c:dLbl>
              <c:idx val="6"/>
              <c:layout>
                <c:manualLayout>
                  <c:x val="-7.3618472109590952E-2"/>
                  <c:y val="5.853676222601363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7.9852809096537351E-3"/>
                  <c:y val="-8.580491536754662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10996869577349343"/>
                  <c:y val="-3.819487283286900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3.0671689294652121E-2"/>
                  <c:y val="-0.162901007430461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0.11147949529564619"/>
                  <c:y val="-0.1510274496956424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'Inv. Glaciares y Lagunas'!$M$4:$M$22</c:f>
              <c:strCache>
                <c:ptCount val="19"/>
                <c:pt idx="0">
                  <c:v>Blanca</c:v>
                </c:pt>
                <c:pt idx="1">
                  <c:v>Huallanca</c:v>
                </c:pt>
                <c:pt idx="2">
                  <c:v>Huayhuash</c:v>
                </c:pt>
                <c:pt idx="3">
                  <c:v>Raura</c:v>
                </c:pt>
                <c:pt idx="4">
                  <c:v>La Viuda</c:v>
                </c:pt>
                <c:pt idx="5">
                  <c:v>Huagoruncho</c:v>
                </c:pt>
                <c:pt idx="6">
                  <c:v>Central</c:v>
                </c:pt>
                <c:pt idx="7">
                  <c:v>Huaytapallana</c:v>
                </c:pt>
                <c:pt idx="8">
                  <c:v>Chonta</c:v>
                </c:pt>
                <c:pt idx="9">
                  <c:v>Vilcanota</c:v>
                </c:pt>
                <c:pt idx="10">
                  <c:v>Carabaya</c:v>
                </c:pt>
                <c:pt idx="11">
                  <c:v>Apolobamba</c:v>
                </c:pt>
                <c:pt idx="12">
                  <c:v>La Raya</c:v>
                </c:pt>
                <c:pt idx="13">
                  <c:v>Urubamba</c:v>
                </c:pt>
                <c:pt idx="14">
                  <c:v>Vilcabamba</c:v>
                </c:pt>
                <c:pt idx="15">
                  <c:v>Volcanica</c:v>
                </c:pt>
                <c:pt idx="16">
                  <c:v>Huanzo</c:v>
                </c:pt>
                <c:pt idx="17">
                  <c:v>Ampato</c:v>
                </c:pt>
                <c:pt idx="18">
                  <c:v>Chila</c:v>
                </c:pt>
              </c:strCache>
            </c:strRef>
          </c:cat>
          <c:val>
            <c:numRef>
              <c:f>'Inv. Glaciares y Lagunas'!$P$4:$P$22</c:f>
              <c:numCache>
                <c:formatCode>0.00</c:formatCode>
                <c:ptCount val="19"/>
                <c:pt idx="0">
                  <c:v>9.9341711549970082</c:v>
                </c:pt>
                <c:pt idx="1">
                  <c:v>0.96947935368043092</c:v>
                </c:pt>
                <c:pt idx="2">
                  <c:v>1.2687013764213046</c:v>
                </c:pt>
                <c:pt idx="3">
                  <c:v>2.3937761819269898</c:v>
                </c:pt>
                <c:pt idx="4">
                  <c:v>9.7666068222621174</c:v>
                </c:pt>
                <c:pt idx="5">
                  <c:v>6.6906044284859369</c:v>
                </c:pt>
                <c:pt idx="6">
                  <c:v>12.040694195092758</c:v>
                </c:pt>
                <c:pt idx="7">
                  <c:v>8.4260921603830052</c:v>
                </c:pt>
                <c:pt idx="8">
                  <c:v>9.6229802513464993</c:v>
                </c:pt>
                <c:pt idx="9">
                  <c:v>5.5894673847995211</c:v>
                </c:pt>
                <c:pt idx="10">
                  <c:v>15.727109515260324</c:v>
                </c:pt>
                <c:pt idx="11">
                  <c:v>1.3165769000598444</c:v>
                </c:pt>
                <c:pt idx="12">
                  <c:v>1.6277678037103533</c:v>
                </c:pt>
                <c:pt idx="13">
                  <c:v>3.2555356074207067</c:v>
                </c:pt>
                <c:pt idx="14">
                  <c:v>1.9389587073608618</c:v>
                </c:pt>
                <c:pt idx="15">
                  <c:v>0.17953321364452424</c:v>
                </c:pt>
                <c:pt idx="16">
                  <c:v>7.2770795930580485</c:v>
                </c:pt>
                <c:pt idx="17">
                  <c:v>1.2926391382405744</c:v>
                </c:pt>
                <c:pt idx="18">
                  <c:v>0.68222621184919208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/>
            </a:pPr>
            <a:r>
              <a:rPr lang="es-ES" sz="1500"/>
              <a:t>Porcentaje</a:t>
            </a:r>
            <a:r>
              <a:rPr lang="es-ES" sz="1500" baseline="0"/>
              <a:t> de Superficie de Glaciares a Nivel Nacional</a:t>
            </a:r>
            <a:endParaRPr lang="es-ES" sz="1500"/>
          </a:p>
        </c:rich>
      </c:tx>
      <c:layout>
        <c:manualLayout>
          <c:xMode val="edge"/>
          <c:yMode val="edge"/>
          <c:x val="0.1879790026246719"/>
          <c:y val="1.9875773805347313E-2"/>
        </c:manualLayout>
      </c:layout>
      <c:overlay val="0"/>
    </c:title>
    <c:autoTitleDeleted val="0"/>
    <c:view3D>
      <c:rotX val="15"/>
      <c:rotY val="3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4"/>
          <c:dLbls>
            <c:dLbl>
              <c:idx val="8"/>
              <c:layout>
                <c:manualLayout>
                  <c:x val="3.3121964405612089E-2"/>
                  <c:y val="5.40581921966460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9.333682126943435E-2"/>
                  <c:y val="-0.130507669518570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9.7410556238609711E-2"/>
                  <c:y val="-0.134478129214961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'Inv. Glaciares y Lagunas'!$B$4:$B$22</c:f>
              <c:strCache>
                <c:ptCount val="19"/>
                <c:pt idx="0">
                  <c:v>Blanca</c:v>
                </c:pt>
                <c:pt idx="1">
                  <c:v>Huallanca</c:v>
                </c:pt>
                <c:pt idx="2">
                  <c:v>Huayhuash</c:v>
                </c:pt>
                <c:pt idx="3">
                  <c:v>Raura</c:v>
                </c:pt>
                <c:pt idx="4">
                  <c:v>Huagoruncho</c:v>
                </c:pt>
                <c:pt idx="5">
                  <c:v>La Viuda</c:v>
                </c:pt>
                <c:pt idx="6">
                  <c:v>Central</c:v>
                </c:pt>
                <c:pt idx="7">
                  <c:v>Huaytapallana</c:v>
                </c:pt>
                <c:pt idx="8">
                  <c:v>Chonta</c:v>
                </c:pt>
                <c:pt idx="9">
                  <c:v>Urubamba</c:v>
                </c:pt>
                <c:pt idx="10">
                  <c:v>Vilcabamba</c:v>
                </c:pt>
                <c:pt idx="11">
                  <c:v>Apolobamba</c:v>
                </c:pt>
                <c:pt idx="12">
                  <c:v>Carabaya</c:v>
                </c:pt>
                <c:pt idx="13">
                  <c:v>Vilcanota</c:v>
                </c:pt>
                <c:pt idx="14">
                  <c:v>La Raya</c:v>
                </c:pt>
                <c:pt idx="15">
                  <c:v>Volcánica</c:v>
                </c:pt>
                <c:pt idx="16">
                  <c:v>Huanzo</c:v>
                </c:pt>
                <c:pt idx="17">
                  <c:v>Chila</c:v>
                </c:pt>
                <c:pt idx="18">
                  <c:v>Ampato</c:v>
                </c:pt>
              </c:strCache>
            </c:strRef>
          </c:cat>
          <c:val>
            <c:numRef>
              <c:f>'Inv. Glaciares y Lagunas'!$D$4:$D$22</c:f>
              <c:numCache>
                <c:formatCode>General</c:formatCode>
                <c:ptCount val="19"/>
                <c:pt idx="0">
                  <c:v>527.62</c:v>
                </c:pt>
                <c:pt idx="1">
                  <c:v>7.01</c:v>
                </c:pt>
                <c:pt idx="2">
                  <c:v>55.27</c:v>
                </c:pt>
                <c:pt idx="3">
                  <c:v>28.339999999999996</c:v>
                </c:pt>
                <c:pt idx="4">
                  <c:v>9.7099999999999991</c:v>
                </c:pt>
                <c:pt idx="5">
                  <c:v>6.03</c:v>
                </c:pt>
                <c:pt idx="6">
                  <c:v>51.910000000000004</c:v>
                </c:pt>
                <c:pt idx="7">
                  <c:v>26.400000000000002</c:v>
                </c:pt>
                <c:pt idx="8">
                  <c:v>1.4000000000000001</c:v>
                </c:pt>
                <c:pt idx="9">
                  <c:v>26.39</c:v>
                </c:pt>
                <c:pt idx="10">
                  <c:v>129.15</c:v>
                </c:pt>
                <c:pt idx="11">
                  <c:v>45.25</c:v>
                </c:pt>
                <c:pt idx="12">
                  <c:v>34.53</c:v>
                </c:pt>
                <c:pt idx="13">
                  <c:v>279.39999999999998</c:v>
                </c:pt>
                <c:pt idx="14">
                  <c:v>3.06</c:v>
                </c:pt>
                <c:pt idx="15">
                  <c:v>0.72</c:v>
                </c:pt>
                <c:pt idx="16">
                  <c:v>4.51</c:v>
                </c:pt>
                <c:pt idx="17">
                  <c:v>0.93</c:v>
                </c:pt>
                <c:pt idx="18">
                  <c:v>60.96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chemeClr val="accent2">
            <a:lumMod val="60000"/>
            <a:lumOff val="40000"/>
          </a:schemeClr>
        </a:solidFill>
      </c:spPr>
    </c:plotArea>
    <c:plotVisOnly val="1"/>
    <c:dispBlanksAs val="gap"/>
    <c:showDLblsOverMax val="0"/>
  </c:chart>
  <c:spPr>
    <a:solidFill>
      <a:schemeClr val="accent2">
        <a:lumMod val="60000"/>
        <a:lumOff val="40000"/>
      </a:schemeClr>
    </a:solid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/>
            </a:pPr>
            <a:r>
              <a:rPr lang="es-ES" sz="1500"/>
              <a:t>Pérdida de área glaciar en porcentaje</a:t>
            </a:r>
            <a:r>
              <a:rPr lang="es-ES" sz="1500" baseline="0"/>
              <a:t> a Nivel Nacional</a:t>
            </a:r>
            <a:endParaRPr lang="es-ES" sz="1500"/>
          </a:p>
        </c:rich>
      </c:tx>
      <c:layout>
        <c:manualLayout>
          <c:xMode val="edge"/>
          <c:yMode val="edge"/>
          <c:x val="0.13703769586941167"/>
          <c:y val="2.981366070802097E-2"/>
        </c:manualLayout>
      </c:layout>
      <c:overlay val="0"/>
    </c:title>
    <c:autoTitleDeleted val="0"/>
    <c:view3D>
      <c:rotX val="15"/>
      <c:rotY val="3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4"/>
          <c:dLbls>
            <c:dLbl>
              <c:idx val="0"/>
              <c:layout>
                <c:manualLayout>
                  <c:x val="-5.5936031251907464E-2"/>
                  <c:y val="-0.1427338787781250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0276331737602547E-2"/>
                  <c:y val="-5.928301667295718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5.4847097601171985E-2"/>
                  <c:y val="-7.592545593642673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0.19197643899163766"/>
                  <c:y val="-0.1210846747089646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'Perdida área glaciar 1970-2014'!$D$7:$D$24</c:f>
              <c:strCache>
                <c:ptCount val="18"/>
                <c:pt idx="0">
                  <c:v>Blanca</c:v>
                </c:pt>
                <c:pt idx="1">
                  <c:v>Huallanca</c:v>
                </c:pt>
                <c:pt idx="2">
                  <c:v>Huayhuash</c:v>
                </c:pt>
                <c:pt idx="3">
                  <c:v>Raura</c:v>
                </c:pt>
                <c:pt idx="4">
                  <c:v>Huagoruncho</c:v>
                </c:pt>
                <c:pt idx="5">
                  <c:v>La Viuda</c:v>
                </c:pt>
                <c:pt idx="6">
                  <c:v>Central</c:v>
                </c:pt>
                <c:pt idx="7">
                  <c:v>Huaytapallana</c:v>
                </c:pt>
                <c:pt idx="8">
                  <c:v>Chonta</c:v>
                </c:pt>
                <c:pt idx="9">
                  <c:v>Urubamba</c:v>
                </c:pt>
                <c:pt idx="10">
                  <c:v>Vilcabamba</c:v>
                </c:pt>
                <c:pt idx="11">
                  <c:v>Apolobamba</c:v>
                </c:pt>
                <c:pt idx="12">
                  <c:v>Carabaya</c:v>
                </c:pt>
                <c:pt idx="13">
                  <c:v>Vilcanota</c:v>
                </c:pt>
                <c:pt idx="14">
                  <c:v>La Raya</c:v>
                </c:pt>
                <c:pt idx="15">
                  <c:v>Huanzo</c:v>
                </c:pt>
                <c:pt idx="16">
                  <c:v>Chila</c:v>
                </c:pt>
                <c:pt idx="17">
                  <c:v>Ampato</c:v>
                </c:pt>
              </c:strCache>
            </c:strRef>
          </c:cat>
          <c:val>
            <c:numRef>
              <c:f>'Perdida área glaciar 1970-2014'!$I$7:$I$24</c:f>
              <c:numCache>
                <c:formatCode>0.00</c:formatCode>
                <c:ptCount val="18"/>
                <c:pt idx="0">
                  <c:v>27.060840233905193</c:v>
                </c:pt>
                <c:pt idx="1">
                  <c:v>66.47537063605931</c:v>
                </c:pt>
                <c:pt idx="2">
                  <c:v>34.953513004589851</c:v>
                </c:pt>
                <c:pt idx="3">
                  <c:v>48.659420289855078</c:v>
                </c:pt>
                <c:pt idx="4">
                  <c:v>58.504273504273499</c:v>
                </c:pt>
                <c:pt idx="5">
                  <c:v>78.916083916083906</c:v>
                </c:pt>
                <c:pt idx="6">
                  <c:v>55.499357051007294</c:v>
                </c:pt>
                <c:pt idx="7">
                  <c:v>58.395396073121198</c:v>
                </c:pt>
                <c:pt idx="8">
                  <c:v>92.156862745098039</c:v>
                </c:pt>
                <c:pt idx="9">
                  <c:v>61.692381870781098</c:v>
                </c:pt>
                <c:pt idx="10">
                  <c:v>58.850026497085317</c:v>
                </c:pt>
                <c:pt idx="11">
                  <c:v>45.130670611439847</c:v>
                </c:pt>
                <c:pt idx="12">
                  <c:v>66.871342223927854</c:v>
                </c:pt>
                <c:pt idx="13">
                  <c:v>33.226585091891124</c:v>
                </c:pt>
                <c:pt idx="14">
                  <c:v>72.848269742679676</c:v>
                </c:pt>
                <c:pt idx="15">
                  <c:v>87.787706471703231</c:v>
                </c:pt>
                <c:pt idx="16">
                  <c:v>97.255827677781056</c:v>
                </c:pt>
                <c:pt idx="17">
                  <c:v>58.454303823348994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45</xdr:row>
      <xdr:rowOff>52386</xdr:rowOff>
    </xdr:from>
    <xdr:to>
      <xdr:col>7</xdr:col>
      <xdr:colOff>581025</xdr:colOff>
      <xdr:row>65</xdr:row>
      <xdr:rowOff>76199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25</xdr:row>
      <xdr:rowOff>19050</xdr:rowOff>
    </xdr:from>
    <xdr:to>
      <xdr:col>17</xdr:col>
      <xdr:colOff>333375</xdr:colOff>
      <xdr:row>45</xdr:row>
      <xdr:rowOff>42863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46</xdr:row>
      <xdr:rowOff>47625</xdr:rowOff>
    </xdr:from>
    <xdr:to>
      <xdr:col>17</xdr:col>
      <xdr:colOff>304800</xdr:colOff>
      <xdr:row>66</xdr:row>
      <xdr:rowOff>71438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152400</xdr:colOff>
      <xdr:row>23</xdr:row>
      <xdr:rowOff>180975</xdr:rowOff>
    </xdr:from>
    <xdr:to>
      <xdr:col>7</xdr:col>
      <xdr:colOff>657225</xdr:colOff>
      <xdr:row>44</xdr:row>
      <xdr:rowOff>14288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32</xdr:row>
      <xdr:rowOff>0</xdr:rowOff>
    </xdr:from>
    <xdr:to>
      <xdr:col>9</xdr:col>
      <xdr:colOff>190500</xdr:colOff>
      <xdr:row>52</xdr:row>
      <xdr:rowOff>23813</xdr:rowOff>
    </xdr:to>
    <xdr:graphicFrame macro="">
      <xdr:nvGraphicFramePr>
        <xdr:cNvPr id="3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G20" sqref="G20"/>
    </sheetView>
  </sheetViews>
  <sheetFormatPr baseColWidth="10" defaultRowHeight="15" x14ac:dyDescent="0.25"/>
  <cols>
    <col min="1" max="1" width="8.42578125" style="2" customWidth="1"/>
    <col min="2" max="2" width="13.5703125" bestFit="1" customWidth="1"/>
    <col min="4" max="4" width="15.5703125" bestFit="1" customWidth="1"/>
    <col min="7" max="7" width="6.5703125" customWidth="1"/>
    <col min="8" max="8" width="14.28515625" customWidth="1"/>
    <col min="9" max="9" width="13.42578125" customWidth="1"/>
    <col min="12" max="12" width="3.28515625" bestFit="1" customWidth="1"/>
    <col min="13" max="13" width="17" customWidth="1"/>
    <col min="14" max="14" width="8.85546875" bestFit="1" customWidth="1"/>
    <col min="15" max="15" width="16.85546875" customWidth="1"/>
    <col min="16" max="16" width="12.5703125" bestFit="1" customWidth="1"/>
  </cols>
  <sheetData>
    <row r="1" spans="1:16" x14ac:dyDescent="0.25">
      <c r="A1" s="26" t="s">
        <v>0</v>
      </c>
      <c r="B1" s="26"/>
      <c r="C1" s="26"/>
      <c r="D1" s="26"/>
      <c r="F1" s="14"/>
      <c r="G1" s="14"/>
      <c r="H1" s="14"/>
      <c r="I1" s="14"/>
      <c r="J1" s="14"/>
    </row>
    <row r="2" spans="1:16" x14ac:dyDescent="0.25">
      <c r="F2" s="14"/>
      <c r="G2" s="14"/>
      <c r="H2" s="14"/>
      <c r="I2" s="14"/>
      <c r="J2" s="14"/>
      <c r="M2" t="s">
        <v>29</v>
      </c>
    </row>
    <row r="3" spans="1:16" x14ac:dyDescent="0.25">
      <c r="A3" s="10" t="s">
        <v>1</v>
      </c>
      <c r="B3" s="11" t="s">
        <v>2</v>
      </c>
      <c r="C3" s="11" t="s">
        <v>3</v>
      </c>
      <c r="D3" s="11" t="s">
        <v>4</v>
      </c>
      <c r="F3" s="14"/>
      <c r="G3" s="14"/>
      <c r="H3" s="14"/>
      <c r="I3" s="14"/>
      <c r="J3" s="14"/>
      <c r="L3" s="5" t="s">
        <v>5</v>
      </c>
      <c r="M3" s="5" t="s">
        <v>6</v>
      </c>
      <c r="N3" s="4" t="s">
        <v>3</v>
      </c>
      <c r="O3" s="4" t="s">
        <v>28</v>
      </c>
    </row>
    <row r="4" spans="1:16" x14ac:dyDescent="0.25">
      <c r="A4" s="3">
        <v>1</v>
      </c>
      <c r="B4" s="1" t="s">
        <v>7</v>
      </c>
      <c r="C4" s="1">
        <v>755</v>
      </c>
      <c r="D4" s="1">
        <v>527.62</v>
      </c>
      <c r="F4" s="14"/>
      <c r="G4" s="14"/>
      <c r="H4" s="14"/>
      <c r="I4" s="14"/>
      <c r="J4" s="14"/>
      <c r="L4" s="1">
        <v>1</v>
      </c>
      <c r="M4" s="1" t="s">
        <v>7</v>
      </c>
      <c r="N4" s="1">
        <v>830</v>
      </c>
      <c r="O4" s="6">
        <v>57.626092999999997</v>
      </c>
      <c r="P4" s="7">
        <f>+N4/$N$23*100</f>
        <v>9.9341711549970082</v>
      </c>
    </row>
    <row r="5" spans="1:16" x14ac:dyDescent="0.25">
      <c r="A5" s="3">
        <v>2</v>
      </c>
      <c r="B5" s="1" t="s">
        <v>9</v>
      </c>
      <c r="C5" s="1">
        <v>43</v>
      </c>
      <c r="D5" s="1">
        <v>7.01</v>
      </c>
      <c r="F5" s="14"/>
      <c r="G5" s="14"/>
      <c r="H5" s="14"/>
      <c r="I5" s="14"/>
      <c r="J5" s="14"/>
      <c r="L5" s="1">
        <v>2</v>
      </c>
      <c r="M5" s="1" t="s">
        <v>9</v>
      </c>
      <c r="N5" s="1">
        <v>81</v>
      </c>
      <c r="O5" s="6">
        <v>3.4218299999999999</v>
      </c>
      <c r="P5" s="7">
        <f t="shared" ref="P5:P22" si="0">+N5/$N$23*100</f>
        <v>0.96947935368043092</v>
      </c>
    </row>
    <row r="6" spans="1:16" x14ac:dyDescent="0.25">
      <c r="A6" s="3">
        <v>3</v>
      </c>
      <c r="B6" s="1" t="s">
        <v>10</v>
      </c>
      <c r="C6" s="1">
        <v>144</v>
      </c>
      <c r="D6" s="1">
        <v>55.27</v>
      </c>
      <c r="F6" s="14"/>
      <c r="G6" s="14"/>
      <c r="H6" s="14"/>
      <c r="I6" s="14"/>
      <c r="J6" s="14"/>
      <c r="L6" s="1">
        <v>3</v>
      </c>
      <c r="M6" s="1" t="s">
        <v>10</v>
      </c>
      <c r="N6" s="1">
        <v>106</v>
      </c>
      <c r="O6" s="6">
        <v>6.2972999999999999</v>
      </c>
      <c r="P6" s="7">
        <f t="shared" si="0"/>
        <v>1.2687013764213046</v>
      </c>
    </row>
    <row r="7" spans="1:16" x14ac:dyDescent="0.25">
      <c r="A7" s="3">
        <v>4</v>
      </c>
      <c r="B7" s="1" t="s">
        <v>11</v>
      </c>
      <c r="C7" s="1">
        <v>102</v>
      </c>
      <c r="D7" s="1">
        <v>28.339999999999996</v>
      </c>
      <c r="F7" s="14"/>
      <c r="G7" s="14"/>
      <c r="H7" s="14"/>
      <c r="I7" s="14"/>
      <c r="J7" s="14"/>
      <c r="L7" s="1">
        <v>4</v>
      </c>
      <c r="M7" s="1" t="s">
        <v>11</v>
      </c>
      <c r="N7" s="1">
        <v>200</v>
      </c>
      <c r="O7" s="6">
        <v>23.700111</v>
      </c>
      <c r="P7" s="7">
        <f t="shared" si="0"/>
        <v>2.3937761819269898</v>
      </c>
    </row>
    <row r="8" spans="1:16" x14ac:dyDescent="0.25">
      <c r="A8" s="3">
        <v>5</v>
      </c>
      <c r="B8" s="1" t="s">
        <v>12</v>
      </c>
      <c r="C8" s="1">
        <v>41</v>
      </c>
      <c r="D8" s="1">
        <v>9.7099999999999991</v>
      </c>
      <c r="F8" s="14"/>
      <c r="G8" s="14"/>
      <c r="H8" s="14"/>
      <c r="I8" s="14"/>
      <c r="J8" s="14"/>
      <c r="L8" s="1">
        <v>5</v>
      </c>
      <c r="M8" s="1" t="s">
        <v>13</v>
      </c>
      <c r="N8" s="1">
        <v>816</v>
      </c>
      <c r="O8" s="6">
        <v>139.55781300000001</v>
      </c>
      <c r="P8" s="7">
        <f t="shared" si="0"/>
        <v>9.7666068222621174</v>
      </c>
    </row>
    <row r="9" spans="1:16" x14ac:dyDescent="0.25">
      <c r="A9" s="3">
        <v>6</v>
      </c>
      <c r="B9" s="1" t="s">
        <v>13</v>
      </c>
      <c r="C9" s="1">
        <v>65</v>
      </c>
      <c r="D9" s="1">
        <v>6.03</v>
      </c>
      <c r="F9" s="14"/>
      <c r="G9" s="14"/>
      <c r="H9" s="14"/>
      <c r="I9" s="14"/>
      <c r="J9" s="14"/>
      <c r="L9" s="1">
        <v>6</v>
      </c>
      <c r="M9" s="1" t="s">
        <v>12</v>
      </c>
      <c r="N9" s="1">
        <v>559</v>
      </c>
      <c r="O9" s="6">
        <v>36.919865000000001</v>
      </c>
      <c r="P9" s="7">
        <f t="shared" si="0"/>
        <v>6.6906044284859369</v>
      </c>
    </row>
    <row r="10" spans="1:16" x14ac:dyDescent="0.25">
      <c r="A10" s="3">
        <v>7</v>
      </c>
      <c r="B10" s="1" t="s">
        <v>14</v>
      </c>
      <c r="C10" s="1">
        <v>174</v>
      </c>
      <c r="D10" s="1">
        <v>51.910000000000004</v>
      </c>
      <c r="F10" s="14"/>
      <c r="G10" s="14"/>
      <c r="H10" s="14"/>
      <c r="I10" s="14"/>
      <c r="J10" s="14"/>
      <c r="L10" s="1">
        <v>7</v>
      </c>
      <c r="M10" s="1" t="s">
        <v>14</v>
      </c>
      <c r="N10" s="1">
        <v>1006</v>
      </c>
      <c r="O10" s="6">
        <v>85.044390000000007</v>
      </c>
      <c r="P10" s="7">
        <f t="shared" si="0"/>
        <v>12.040694195092758</v>
      </c>
    </row>
    <row r="11" spans="1:16" x14ac:dyDescent="0.25">
      <c r="A11" s="3">
        <v>8</v>
      </c>
      <c r="B11" s="1" t="s">
        <v>15</v>
      </c>
      <c r="C11" s="1">
        <v>105</v>
      </c>
      <c r="D11" s="1">
        <v>26.400000000000002</v>
      </c>
      <c r="F11" s="14"/>
      <c r="G11" s="14"/>
      <c r="H11" s="14"/>
      <c r="I11" s="14"/>
      <c r="J11" s="14"/>
      <c r="L11" s="1">
        <v>8</v>
      </c>
      <c r="M11" s="1" t="s">
        <v>15</v>
      </c>
      <c r="N11" s="1">
        <v>704</v>
      </c>
      <c r="O11" s="6">
        <v>38.672835999999997</v>
      </c>
      <c r="P11" s="7">
        <f t="shared" si="0"/>
        <v>8.4260921603830052</v>
      </c>
    </row>
    <row r="12" spans="1:16" x14ac:dyDescent="0.25">
      <c r="A12" s="3">
        <v>9</v>
      </c>
      <c r="B12" s="1" t="s">
        <v>16</v>
      </c>
      <c r="C12" s="1">
        <v>29</v>
      </c>
      <c r="D12" s="1">
        <v>1.4000000000000001</v>
      </c>
      <c r="F12" s="14"/>
      <c r="G12" s="14"/>
      <c r="H12" s="14"/>
      <c r="I12" s="14"/>
      <c r="J12" s="14"/>
      <c r="L12" s="1">
        <v>9</v>
      </c>
      <c r="M12" s="1" t="s">
        <v>16</v>
      </c>
      <c r="N12" s="1">
        <v>804</v>
      </c>
      <c r="O12" s="6">
        <v>114.505715</v>
      </c>
      <c r="P12" s="7">
        <f t="shared" si="0"/>
        <v>9.6229802513464993</v>
      </c>
    </row>
    <row r="13" spans="1:16" x14ac:dyDescent="0.25">
      <c r="A13" s="3">
        <v>10</v>
      </c>
      <c r="B13" s="1" t="s">
        <v>17</v>
      </c>
      <c r="C13" s="1">
        <v>117</v>
      </c>
      <c r="D13" s="1">
        <v>26.39</v>
      </c>
      <c r="F13" s="14"/>
      <c r="G13" s="14"/>
      <c r="H13" s="14"/>
      <c r="I13" s="14"/>
      <c r="J13" s="14"/>
      <c r="L13" s="1">
        <v>10</v>
      </c>
      <c r="M13" s="1" t="s">
        <v>20</v>
      </c>
      <c r="N13" s="1">
        <v>467</v>
      </c>
      <c r="O13" s="6">
        <v>57.042901999999998</v>
      </c>
      <c r="P13" s="7">
        <f t="shared" si="0"/>
        <v>5.5894673847995211</v>
      </c>
    </row>
    <row r="14" spans="1:16" x14ac:dyDescent="0.25">
      <c r="A14" s="3">
        <v>11</v>
      </c>
      <c r="B14" s="1" t="s">
        <v>18</v>
      </c>
      <c r="C14" s="1">
        <v>355</v>
      </c>
      <c r="D14" s="1">
        <v>129.15</v>
      </c>
      <c r="F14" s="14"/>
      <c r="G14" s="14"/>
      <c r="H14" s="14"/>
      <c r="I14" s="14"/>
      <c r="J14" s="14"/>
      <c r="L14" s="1">
        <v>11</v>
      </c>
      <c r="M14" s="1" t="s">
        <v>21</v>
      </c>
      <c r="N14" s="1">
        <v>1314</v>
      </c>
      <c r="O14" s="6">
        <v>95.698338000000007</v>
      </c>
      <c r="P14" s="7">
        <f t="shared" si="0"/>
        <v>15.727109515260324</v>
      </c>
    </row>
    <row r="15" spans="1:16" x14ac:dyDescent="0.25">
      <c r="A15" s="3">
        <v>12</v>
      </c>
      <c r="B15" s="1" t="s">
        <v>19</v>
      </c>
      <c r="C15" s="1">
        <v>69</v>
      </c>
      <c r="D15" s="1">
        <v>45.25</v>
      </c>
      <c r="F15" s="14"/>
      <c r="G15" s="14"/>
      <c r="H15" s="14"/>
      <c r="I15" s="14"/>
      <c r="J15" s="14"/>
      <c r="L15" s="1">
        <v>12</v>
      </c>
      <c r="M15" s="1" t="s">
        <v>19</v>
      </c>
      <c r="N15" s="1">
        <v>110</v>
      </c>
      <c r="O15" s="6">
        <v>33.969194000000002</v>
      </c>
      <c r="P15" s="7">
        <f t="shared" si="0"/>
        <v>1.3165769000598444</v>
      </c>
    </row>
    <row r="16" spans="1:16" x14ac:dyDescent="0.25">
      <c r="A16" s="3">
        <v>13</v>
      </c>
      <c r="B16" s="1" t="s">
        <v>21</v>
      </c>
      <c r="C16" s="1">
        <v>148</v>
      </c>
      <c r="D16" s="1">
        <v>34.53</v>
      </c>
      <c r="F16" s="14"/>
      <c r="G16" s="14"/>
      <c r="H16" s="14"/>
      <c r="I16" s="14"/>
      <c r="J16" s="14"/>
      <c r="L16" s="1">
        <v>13</v>
      </c>
      <c r="M16" s="1" t="s">
        <v>22</v>
      </c>
      <c r="N16" s="1">
        <v>136</v>
      </c>
      <c r="O16" s="6">
        <v>73.204948000000002</v>
      </c>
      <c r="P16" s="7">
        <f t="shared" si="0"/>
        <v>1.6277678037103533</v>
      </c>
    </row>
    <row r="17" spans="1:16" x14ac:dyDescent="0.25">
      <c r="A17" s="3">
        <v>14</v>
      </c>
      <c r="B17" s="1" t="s">
        <v>20</v>
      </c>
      <c r="C17" s="1">
        <v>374</v>
      </c>
      <c r="D17" s="1">
        <v>279.39999999999998</v>
      </c>
      <c r="F17" s="14"/>
      <c r="G17" s="14"/>
      <c r="H17" s="14"/>
      <c r="I17" s="14"/>
      <c r="J17" s="14"/>
      <c r="L17" s="1">
        <v>14</v>
      </c>
      <c r="M17" s="1" t="s">
        <v>17</v>
      </c>
      <c r="N17" s="1">
        <v>272</v>
      </c>
      <c r="O17" s="6">
        <v>16.117367999999999</v>
      </c>
      <c r="P17" s="7">
        <f t="shared" si="0"/>
        <v>3.2555356074207067</v>
      </c>
    </row>
    <row r="18" spans="1:16" x14ac:dyDescent="0.25">
      <c r="A18" s="3">
        <v>15</v>
      </c>
      <c r="B18" s="1" t="s">
        <v>22</v>
      </c>
      <c r="C18" s="1">
        <v>25</v>
      </c>
      <c r="D18" s="1">
        <v>3.06</v>
      </c>
      <c r="F18" s="14"/>
      <c r="G18" s="14"/>
      <c r="H18" s="14"/>
      <c r="I18" s="14"/>
      <c r="J18" s="14"/>
      <c r="L18" s="1">
        <v>15</v>
      </c>
      <c r="M18" s="1" t="s">
        <v>18</v>
      </c>
      <c r="N18" s="1">
        <v>162</v>
      </c>
      <c r="O18" s="6">
        <v>4.7002740000000003</v>
      </c>
      <c r="P18" s="7">
        <f t="shared" si="0"/>
        <v>1.9389587073608618</v>
      </c>
    </row>
    <row r="19" spans="1:16" x14ac:dyDescent="0.25">
      <c r="A19" s="3">
        <v>16</v>
      </c>
      <c r="B19" s="1" t="s">
        <v>23</v>
      </c>
      <c r="C19" s="1">
        <v>15</v>
      </c>
      <c r="D19" s="1">
        <v>0.72</v>
      </c>
      <c r="F19" s="14"/>
      <c r="G19" s="14"/>
      <c r="H19" s="14"/>
      <c r="I19" s="14"/>
      <c r="J19" s="14"/>
      <c r="L19" s="1">
        <v>16</v>
      </c>
      <c r="M19" s="1" t="s">
        <v>26</v>
      </c>
      <c r="N19" s="1">
        <v>15</v>
      </c>
      <c r="O19" s="6">
        <v>1.167942</v>
      </c>
      <c r="P19" s="7">
        <f t="shared" si="0"/>
        <v>0.17953321364452424</v>
      </c>
    </row>
    <row r="20" spans="1:16" x14ac:dyDescent="0.25">
      <c r="A20" s="3">
        <v>17</v>
      </c>
      <c r="B20" s="1" t="s">
        <v>24</v>
      </c>
      <c r="C20" s="1">
        <v>31</v>
      </c>
      <c r="D20" s="1">
        <v>4.51</v>
      </c>
      <c r="F20" s="14"/>
      <c r="G20" s="14"/>
      <c r="H20" s="14"/>
      <c r="I20" s="14"/>
      <c r="J20" s="14"/>
      <c r="L20" s="1">
        <v>17</v>
      </c>
      <c r="M20" s="1" t="s">
        <v>24</v>
      </c>
      <c r="N20" s="1">
        <v>608</v>
      </c>
      <c r="O20" s="6">
        <v>63.160507000000003</v>
      </c>
      <c r="P20" s="7">
        <f t="shared" si="0"/>
        <v>7.2770795930580485</v>
      </c>
    </row>
    <row r="21" spans="1:16" x14ac:dyDescent="0.25">
      <c r="A21" s="3">
        <v>18</v>
      </c>
      <c r="B21" s="1" t="s">
        <v>25</v>
      </c>
      <c r="C21" s="1">
        <v>22</v>
      </c>
      <c r="D21" s="1">
        <v>0.93</v>
      </c>
      <c r="F21" s="14"/>
      <c r="G21" s="14"/>
      <c r="H21" s="14"/>
      <c r="I21" s="14"/>
      <c r="J21" s="14"/>
      <c r="L21" s="1">
        <v>18</v>
      </c>
      <c r="M21" s="1" t="s">
        <v>27</v>
      </c>
      <c r="N21" s="1">
        <v>108</v>
      </c>
      <c r="O21" s="6">
        <v>58.375661999999998</v>
      </c>
      <c r="P21" s="7">
        <f t="shared" si="0"/>
        <v>1.2926391382405744</v>
      </c>
    </row>
    <row r="22" spans="1:16" x14ac:dyDescent="0.25">
      <c r="A22" s="3">
        <v>19</v>
      </c>
      <c r="B22" s="1" t="s">
        <v>27</v>
      </c>
      <c r="C22" s="1">
        <v>65</v>
      </c>
      <c r="D22" s="1">
        <v>60.96</v>
      </c>
      <c r="F22" s="14"/>
      <c r="G22" s="14"/>
      <c r="H22" s="14"/>
      <c r="I22" s="14"/>
      <c r="J22" s="14"/>
      <c r="L22" s="1">
        <v>19</v>
      </c>
      <c r="M22" s="1" t="s">
        <v>25</v>
      </c>
      <c r="N22" s="1">
        <v>57</v>
      </c>
      <c r="O22" s="6">
        <v>7.4553580000000004</v>
      </c>
      <c r="P22" s="7">
        <f t="shared" si="0"/>
        <v>0.68222621184919208</v>
      </c>
    </row>
    <row r="23" spans="1:16" x14ac:dyDescent="0.25">
      <c r="A23" s="8" t="s">
        <v>8</v>
      </c>
      <c r="B23" s="9"/>
      <c r="C23" s="9">
        <v>2679</v>
      </c>
      <c r="D23" s="9">
        <v>1298.5899999999999</v>
      </c>
      <c r="F23" s="14"/>
      <c r="G23" s="14"/>
      <c r="H23" s="14"/>
      <c r="I23" s="14"/>
      <c r="J23" s="14"/>
      <c r="L23" s="24" t="s">
        <v>8</v>
      </c>
      <c r="M23" s="25"/>
      <c r="N23" s="1">
        <v>8355</v>
      </c>
      <c r="O23" s="6">
        <f>SUM(O4:O22)</f>
        <v>916.63844600000016</v>
      </c>
      <c r="P23" s="7">
        <f>SUM(P4:P22)</f>
        <v>100.00000000000001</v>
      </c>
    </row>
    <row r="24" spans="1:16" x14ac:dyDescent="0.25">
      <c r="F24" s="14"/>
      <c r="G24" s="23"/>
      <c r="H24" s="23"/>
      <c r="I24" s="15"/>
    </row>
  </sheetData>
  <mergeCells count="3">
    <mergeCell ref="G24:H24"/>
    <mergeCell ref="L23:M23"/>
    <mergeCell ref="A1:D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53"/>
  <sheetViews>
    <sheetView tabSelected="1" workbookViewId="0">
      <selection activeCell="I57" sqref="I57"/>
    </sheetView>
  </sheetViews>
  <sheetFormatPr baseColWidth="10" defaultRowHeight="15" x14ac:dyDescent="0.25"/>
  <cols>
    <col min="3" max="3" width="8.140625" customWidth="1"/>
    <col min="4" max="4" width="18.7109375" bestFit="1" customWidth="1"/>
    <col min="5" max="5" width="16.28515625" customWidth="1"/>
    <col min="6" max="6" width="11.42578125" customWidth="1"/>
    <col min="7" max="8" width="11" customWidth="1"/>
    <col min="9" max="9" width="9.7109375" customWidth="1"/>
    <col min="11" max="11" width="9.140625" customWidth="1"/>
  </cols>
  <sheetData>
    <row r="2" spans="3:13" x14ac:dyDescent="0.25">
      <c r="C2" s="26" t="s">
        <v>38</v>
      </c>
      <c r="D2" s="26"/>
      <c r="E2" s="26"/>
      <c r="F2" s="26"/>
      <c r="G2" s="26"/>
      <c r="H2" s="26"/>
      <c r="I2" s="26"/>
    </row>
    <row r="4" spans="3:13" ht="15" customHeight="1" x14ac:dyDescent="0.25">
      <c r="C4" s="27" t="s">
        <v>1</v>
      </c>
      <c r="D4" s="27" t="s">
        <v>36</v>
      </c>
      <c r="E4" s="29" t="s">
        <v>37</v>
      </c>
      <c r="F4" s="30"/>
      <c r="G4" s="31"/>
      <c r="H4" s="28" t="s">
        <v>33</v>
      </c>
      <c r="I4" s="28"/>
    </row>
    <row r="5" spans="3:13" ht="30" x14ac:dyDescent="0.25">
      <c r="C5" s="27"/>
      <c r="D5" s="27"/>
      <c r="E5" s="12" t="s">
        <v>30</v>
      </c>
      <c r="F5" s="12" t="s">
        <v>35</v>
      </c>
      <c r="G5" s="17" t="s">
        <v>40</v>
      </c>
      <c r="H5" s="28"/>
      <c r="I5" s="28"/>
    </row>
    <row r="6" spans="3:13" x14ac:dyDescent="0.25">
      <c r="C6" s="27"/>
      <c r="D6" s="27"/>
      <c r="E6" s="10" t="s">
        <v>34</v>
      </c>
      <c r="F6" s="10" t="s">
        <v>34</v>
      </c>
      <c r="G6" s="16" t="str">
        <f t="shared" ref="G6:G25" si="0">K6</f>
        <v>(%)</v>
      </c>
      <c r="H6" s="13" t="s">
        <v>31</v>
      </c>
      <c r="I6" s="13" t="s">
        <v>32</v>
      </c>
      <c r="K6" s="2" t="s">
        <v>32</v>
      </c>
    </row>
    <row r="7" spans="3:13" x14ac:dyDescent="0.25">
      <c r="C7" s="3">
        <v>1</v>
      </c>
      <c r="D7" s="1" t="s">
        <v>7</v>
      </c>
      <c r="E7" s="19">
        <v>723.37</v>
      </c>
      <c r="F7" s="19">
        <v>527.62</v>
      </c>
      <c r="G7" s="20">
        <f>+(F7*100)/F25</f>
        <v>45.049906505349256</v>
      </c>
      <c r="H7" s="19">
        <f>+E7-F7</f>
        <v>195.75</v>
      </c>
      <c r="I7" s="20">
        <f t="shared" ref="I7:I25" si="1">+((E7-F7)/E7)*100</f>
        <v>27.060840233905193</v>
      </c>
      <c r="K7" s="7">
        <f>+(F7*100)/F25</f>
        <v>45.049906505349256</v>
      </c>
      <c r="L7" s="7">
        <f>+(H7*100)/E7</f>
        <v>27.060840233905193</v>
      </c>
      <c r="M7">
        <f>+(G7/100)*F25</f>
        <v>527.62</v>
      </c>
    </row>
    <row r="8" spans="3:13" x14ac:dyDescent="0.25">
      <c r="C8" s="3">
        <v>2</v>
      </c>
      <c r="D8" s="1" t="s">
        <v>9</v>
      </c>
      <c r="E8" s="19">
        <v>20.91</v>
      </c>
      <c r="F8" s="19">
        <v>7.01</v>
      </c>
      <c r="G8" s="20">
        <f t="shared" si="0"/>
        <v>0.59853653122038264</v>
      </c>
      <c r="H8" s="19">
        <f t="shared" ref="H8:H24" si="2">+E8-F8</f>
        <v>13.9</v>
      </c>
      <c r="I8" s="20">
        <f t="shared" si="1"/>
        <v>66.47537063605931</v>
      </c>
      <c r="K8" s="7">
        <f>+(F8*100)/F25</f>
        <v>0.59853653122038264</v>
      </c>
    </row>
    <row r="9" spans="3:13" x14ac:dyDescent="0.25">
      <c r="C9" s="3">
        <v>3</v>
      </c>
      <c r="D9" s="1" t="s">
        <v>10</v>
      </c>
      <c r="E9" s="19">
        <v>84.97</v>
      </c>
      <c r="F9" s="19">
        <v>55.27</v>
      </c>
      <c r="G9" s="20">
        <f t="shared" si="0"/>
        <v>4.7191318231883805</v>
      </c>
      <c r="H9" s="19">
        <f t="shared" si="2"/>
        <v>29.699999999999996</v>
      </c>
      <c r="I9" s="20">
        <f t="shared" si="1"/>
        <v>34.953513004589851</v>
      </c>
      <c r="K9" s="7">
        <f>+(F9*100)/F25</f>
        <v>4.7191318231883805</v>
      </c>
    </row>
    <row r="10" spans="3:13" x14ac:dyDescent="0.25">
      <c r="C10" s="3">
        <v>4</v>
      </c>
      <c r="D10" s="1" t="s">
        <v>11</v>
      </c>
      <c r="E10" s="19">
        <v>55.2</v>
      </c>
      <c r="F10" s="21">
        <v>28.34</v>
      </c>
      <c r="G10" s="21">
        <f t="shared" si="0"/>
        <v>2.4197610976869677</v>
      </c>
      <c r="H10" s="19">
        <f t="shared" si="2"/>
        <v>26.860000000000003</v>
      </c>
      <c r="I10" s="20">
        <f t="shared" si="1"/>
        <v>48.659420289855078</v>
      </c>
      <c r="K10" s="7">
        <f>+(F10*100)/F25</f>
        <v>2.4197610976869677</v>
      </c>
    </row>
    <row r="11" spans="3:13" x14ac:dyDescent="0.25">
      <c r="C11" s="3">
        <v>5</v>
      </c>
      <c r="D11" s="1" t="s">
        <v>12</v>
      </c>
      <c r="E11" s="19">
        <v>23.4</v>
      </c>
      <c r="F11" s="19">
        <v>9.7100000000000009</v>
      </c>
      <c r="G11" s="20">
        <f t="shared" si="0"/>
        <v>0.8290712864693176</v>
      </c>
      <c r="H11" s="19">
        <f t="shared" si="2"/>
        <v>13.689999999999998</v>
      </c>
      <c r="I11" s="20">
        <f t="shared" si="1"/>
        <v>58.504273504273499</v>
      </c>
      <c r="K11" s="7">
        <f>+(F11*100)/F25</f>
        <v>0.8290712864693176</v>
      </c>
    </row>
    <row r="12" spans="3:13" x14ac:dyDescent="0.25">
      <c r="C12" s="3">
        <v>6</v>
      </c>
      <c r="D12" s="1" t="s">
        <v>13</v>
      </c>
      <c r="E12" s="19">
        <v>28.6</v>
      </c>
      <c r="F12" s="19">
        <v>6.03</v>
      </c>
      <c r="G12" s="20">
        <f t="shared" si="0"/>
        <v>0.51486095338928783</v>
      </c>
      <c r="H12" s="19">
        <f t="shared" si="2"/>
        <v>22.57</v>
      </c>
      <c r="I12" s="20">
        <f t="shared" si="1"/>
        <v>78.916083916083906</v>
      </c>
      <c r="K12" s="7">
        <f>+(F12*100)/F25</f>
        <v>0.51486095338928783</v>
      </c>
    </row>
    <row r="13" spans="3:13" ht="15" customHeight="1" x14ac:dyDescent="0.25">
      <c r="C13" s="3">
        <v>7</v>
      </c>
      <c r="D13" s="1" t="s">
        <v>14</v>
      </c>
      <c r="E13" s="19">
        <v>116.65</v>
      </c>
      <c r="F13" s="19">
        <v>51.91</v>
      </c>
      <c r="G13" s="20">
        <f>K13</f>
        <v>4.4322441277674844</v>
      </c>
      <c r="H13" s="19">
        <f t="shared" si="2"/>
        <v>64.740000000000009</v>
      </c>
      <c r="I13" s="20">
        <f t="shared" si="1"/>
        <v>55.499357051007294</v>
      </c>
      <c r="K13" s="7">
        <f>+(F13*100)/F25</f>
        <v>4.4322441277674844</v>
      </c>
    </row>
    <row r="14" spans="3:13" x14ac:dyDescent="0.25">
      <c r="C14" s="3">
        <v>8</v>
      </c>
      <c r="D14" s="1" t="s">
        <v>15</v>
      </c>
      <c r="E14" s="19">
        <v>59.08</v>
      </c>
      <c r="F14" s="19">
        <v>24.58</v>
      </c>
      <c r="G14" s="20">
        <f>K14</f>
        <v>2.0987201051921547</v>
      </c>
      <c r="H14" s="19">
        <f t="shared" si="2"/>
        <v>34.5</v>
      </c>
      <c r="I14" s="20">
        <f t="shared" si="1"/>
        <v>58.395396073121198</v>
      </c>
      <c r="K14" s="7">
        <f>+(F14*100)/F25</f>
        <v>2.0987201051921547</v>
      </c>
    </row>
    <row r="15" spans="3:13" x14ac:dyDescent="0.25">
      <c r="C15" s="3">
        <v>9</v>
      </c>
      <c r="D15" s="1" t="s">
        <v>16</v>
      </c>
      <c r="E15" s="19">
        <v>17.850000000000001</v>
      </c>
      <c r="F15" s="19">
        <v>1.4</v>
      </c>
      <c r="G15" s="20">
        <f t="shared" si="0"/>
        <v>0.11953653975870696</v>
      </c>
      <c r="H15" s="19">
        <f t="shared" si="2"/>
        <v>16.450000000000003</v>
      </c>
      <c r="I15" s="20">
        <f t="shared" si="1"/>
        <v>92.156862745098039</v>
      </c>
      <c r="K15" s="7">
        <f>+(F15*100)/F25</f>
        <v>0.11953653975870696</v>
      </c>
    </row>
    <row r="16" spans="3:13" x14ac:dyDescent="0.25">
      <c r="C16" s="3">
        <v>10</v>
      </c>
      <c r="D16" s="1" t="s">
        <v>17</v>
      </c>
      <c r="E16" s="19">
        <v>41.48</v>
      </c>
      <c r="F16" s="19">
        <v>15.89</v>
      </c>
      <c r="G16" s="20">
        <f t="shared" si="0"/>
        <v>1.3567397262613239</v>
      </c>
      <c r="H16" s="19">
        <f t="shared" si="2"/>
        <v>25.589999999999996</v>
      </c>
      <c r="I16" s="20">
        <f t="shared" si="1"/>
        <v>61.692381870781098</v>
      </c>
      <c r="K16" s="7">
        <f>+(F16*100)/F25</f>
        <v>1.3567397262613239</v>
      </c>
    </row>
    <row r="17" spans="3:11" x14ac:dyDescent="0.25">
      <c r="C17" s="3">
        <v>11</v>
      </c>
      <c r="D17" s="1" t="s">
        <v>18</v>
      </c>
      <c r="E17" s="19">
        <v>37.74</v>
      </c>
      <c r="F17" s="19">
        <v>15.53</v>
      </c>
      <c r="G17" s="20">
        <f t="shared" si="0"/>
        <v>1.3260017588947992</v>
      </c>
      <c r="H17" s="19">
        <f t="shared" si="2"/>
        <v>22.21</v>
      </c>
      <c r="I17" s="20">
        <f t="shared" si="1"/>
        <v>58.850026497085317</v>
      </c>
      <c r="K17" s="7">
        <f>+(F17*100)/F25</f>
        <v>1.3260017588947992</v>
      </c>
    </row>
    <row r="18" spans="3:11" x14ac:dyDescent="0.25">
      <c r="C18" s="3">
        <v>12</v>
      </c>
      <c r="D18" s="1" t="s">
        <v>19</v>
      </c>
      <c r="E18" s="19">
        <v>81.12</v>
      </c>
      <c r="F18" s="19">
        <v>44.51</v>
      </c>
      <c r="G18" s="20">
        <f t="shared" si="0"/>
        <v>3.8004081319000331</v>
      </c>
      <c r="H18" s="19">
        <f t="shared" si="2"/>
        <v>36.610000000000007</v>
      </c>
      <c r="I18" s="20">
        <f t="shared" si="1"/>
        <v>45.130670611439847</v>
      </c>
      <c r="K18" s="7">
        <f>+(F18*100)/F25</f>
        <v>3.8004081319000331</v>
      </c>
    </row>
    <row r="19" spans="3:11" x14ac:dyDescent="0.25">
      <c r="C19" s="3">
        <v>13</v>
      </c>
      <c r="D19" s="1" t="s">
        <v>21</v>
      </c>
      <c r="E19" s="19">
        <v>104.23</v>
      </c>
      <c r="F19" s="19">
        <v>34.53</v>
      </c>
      <c r="G19" s="20">
        <f t="shared" si="0"/>
        <v>2.948283369905822</v>
      </c>
      <c r="H19" s="19">
        <f t="shared" si="2"/>
        <v>69.7</v>
      </c>
      <c r="I19" s="20">
        <f t="shared" si="1"/>
        <v>66.871342223927854</v>
      </c>
      <c r="K19" s="7">
        <f>+(F19*100)/F25</f>
        <v>2.948283369905822</v>
      </c>
    </row>
    <row r="20" spans="3:11" x14ac:dyDescent="0.25">
      <c r="C20" s="3">
        <v>14</v>
      </c>
      <c r="D20" s="1" t="s">
        <v>20</v>
      </c>
      <c r="E20" s="19">
        <v>418.43</v>
      </c>
      <c r="F20" s="19">
        <v>279.39999999999998</v>
      </c>
      <c r="G20" s="20">
        <f t="shared" si="0"/>
        <v>23.856078006130513</v>
      </c>
      <c r="H20" s="19">
        <f t="shared" si="2"/>
        <v>139.03000000000003</v>
      </c>
      <c r="I20" s="20">
        <f t="shared" si="1"/>
        <v>33.226585091891124</v>
      </c>
      <c r="K20" s="7">
        <f>+(F20*100)/F25</f>
        <v>23.856078006130513</v>
      </c>
    </row>
    <row r="21" spans="3:11" x14ac:dyDescent="0.25">
      <c r="C21" s="3">
        <v>15</v>
      </c>
      <c r="D21" s="1" t="s">
        <v>22</v>
      </c>
      <c r="E21" s="19">
        <v>11.27</v>
      </c>
      <c r="F21" s="19">
        <v>3.06</v>
      </c>
      <c r="G21" s="20">
        <f t="shared" si="0"/>
        <v>0.26127272261545947</v>
      </c>
      <c r="H21" s="19">
        <f t="shared" si="2"/>
        <v>8.2099999999999991</v>
      </c>
      <c r="I21" s="20">
        <f t="shared" si="1"/>
        <v>72.848269742679676</v>
      </c>
      <c r="K21" s="7">
        <f>+(F21*100)/F25</f>
        <v>0.26127272261545947</v>
      </c>
    </row>
    <row r="22" spans="3:11" x14ac:dyDescent="0.25">
      <c r="C22" s="3">
        <v>16</v>
      </c>
      <c r="D22" s="1" t="s">
        <v>24</v>
      </c>
      <c r="E22" s="19">
        <v>36.93</v>
      </c>
      <c r="F22" s="19">
        <v>4.51</v>
      </c>
      <c r="G22" s="20">
        <f t="shared" si="0"/>
        <v>0.38507842450840596</v>
      </c>
      <c r="H22" s="19">
        <f t="shared" si="2"/>
        <v>32.42</v>
      </c>
      <c r="I22" s="20">
        <f t="shared" si="1"/>
        <v>87.787706471703231</v>
      </c>
      <c r="K22" s="7">
        <f>+(F22*100)/F25</f>
        <v>0.38507842450840596</v>
      </c>
    </row>
    <row r="23" spans="3:11" x14ac:dyDescent="0.25">
      <c r="C23" s="3">
        <v>17</v>
      </c>
      <c r="D23" s="1" t="s">
        <v>25</v>
      </c>
      <c r="E23" s="19">
        <v>33.89</v>
      </c>
      <c r="F23" s="19">
        <v>0.93</v>
      </c>
      <c r="G23" s="20">
        <f t="shared" si="0"/>
        <v>7.9406415696855331E-2</v>
      </c>
      <c r="H23" s="19">
        <f t="shared" si="2"/>
        <v>32.96</v>
      </c>
      <c r="I23" s="20">
        <f t="shared" si="1"/>
        <v>97.255827677781056</v>
      </c>
      <c r="K23" s="7">
        <f>+(F23*100)/F25</f>
        <v>7.9406415696855331E-2</v>
      </c>
    </row>
    <row r="24" spans="3:11" x14ac:dyDescent="0.25">
      <c r="C24" s="3">
        <v>18</v>
      </c>
      <c r="D24" s="1" t="s">
        <v>27</v>
      </c>
      <c r="E24" s="19">
        <v>146.72999999999999</v>
      </c>
      <c r="F24" s="19">
        <v>60.96</v>
      </c>
      <c r="G24" s="20">
        <f t="shared" si="0"/>
        <v>5.2049624740648399</v>
      </c>
      <c r="H24" s="19">
        <f t="shared" si="2"/>
        <v>85.769999999999982</v>
      </c>
      <c r="I24" s="20">
        <f t="shared" si="1"/>
        <v>58.454303823348994</v>
      </c>
      <c r="K24" s="7">
        <f>+(F24*100)/F25</f>
        <v>5.2049624740648399</v>
      </c>
    </row>
    <row r="25" spans="3:11" x14ac:dyDescent="0.25">
      <c r="C25" s="8" t="s">
        <v>8</v>
      </c>
      <c r="D25" s="9"/>
      <c r="E25" s="22">
        <f>SUM(E7:E24)</f>
        <v>2041.8500000000001</v>
      </c>
      <c r="F25" s="22">
        <f>SUM(F7:F24)</f>
        <v>1171.19</v>
      </c>
      <c r="G25" s="22">
        <f t="shared" si="0"/>
        <v>99.999999999999986</v>
      </c>
      <c r="H25" s="22">
        <f>SUM(H7:H24)</f>
        <v>870.66</v>
      </c>
      <c r="I25" s="20">
        <f t="shared" si="1"/>
        <v>42.640742463942019</v>
      </c>
      <c r="K25" s="18">
        <f>SUM(K7:K24)</f>
        <v>99.999999999999986</v>
      </c>
    </row>
    <row r="27" spans="3:11" x14ac:dyDescent="0.25">
      <c r="C27" t="s">
        <v>39</v>
      </c>
    </row>
    <row r="30" spans="3:11" x14ac:dyDescent="0.25">
      <c r="C30" s="32" t="s">
        <v>41</v>
      </c>
      <c r="D30" s="32"/>
      <c r="E30" s="32"/>
      <c r="F30" s="32"/>
      <c r="G30" s="32"/>
      <c r="H30" s="32"/>
      <c r="I30" s="32"/>
    </row>
    <row r="31" spans="3:11" ht="15" customHeight="1" x14ac:dyDescent="0.25">
      <c r="C31" s="32" t="s">
        <v>42</v>
      </c>
      <c r="D31" s="32"/>
      <c r="E31" s="32"/>
      <c r="F31" s="32"/>
      <c r="G31" s="32"/>
      <c r="H31" s="32"/>
      <c r="I31" s="32"/>
    </row>
    <row r="32" spans="3:11" x14ac:dyDescent="0.25">
      <c r="C32" s="32"/>
      <c r="D32" s="32"/>
      <c r="E32" s="32"/>
      <c r="F32" s="32"/>
      <c r="G32" s="32"/>
      <c r="H32" s="32"/>
      <c r="I32" s="32"/>
    </row>
    <row r="53" spans="3:7" x14ac:dyDescent="0.25">
      <c r="C53" s="33" t="s">
        <v>43</v>
      </c>
      <c r="D53" s="33"/>
      <c r="E53" s="33"/>
      <c r="F53" s="33"/>
      <c r="G53" s="33"/>
    </row>
  </sheetData>
  <mergeCells count="8">
    <mergeCell ref="C30:I30"/>
    <mergeCell ref="C31:I32"/>
    <mergeCell ref="C53:G53"/>
    <mergeCell ref="C2:I2"/>
    <mergeCell ref="D4:D6"/>
    <mergeCell ref="C4:C6"/>
    <mergeCell ref="H4:I5"/>
    <mergeCell ref="E4:G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Inv. Glaciares y Lagunas</vt:lpstr>
      <vt:lpstr>Perdida área glaciar 1970-2014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Nelson Santillan Portilla</cp:lastModifiedBy>
  <dcterms:created xsi:type="dcterms:W3CDTF">2014-04-10T23:36:41Z</dcterms:created>
  <dcterms:modified xsi:type="dcterms:W3CDTF">2015-04-16T20:15:05Z</dcterms:modified>
</cp:coreProperties>
</file>